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macke\Desktop\"/>
    </mc:Choice>
  </mc:AlternateContent>
  <bookViews>
    <workbookView xWindow="0" yWindow="0" windowWidth="21570" windowHeight="9615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49" i="1"/>
  <c r="E50" i="1"/>
  <c r="E48" i="1"/>
  <c r="E44" i="1"/>
  <c r="E41" i="1"/>
  <c r="E33" i="1"/>
  <c r="E12" i="1"/>
  <c r="D6" i="1"/>
  <c r="D12" i="1"/>
  <c r="D5" i="1"/>
  <c r="D4" i="1"/>
  <c r="E22" i="1"/>
  <c r="E24" i="1" s="1"/>
  <c r="E51" i="1" l="1"/>
  <c r="E55" i="1" s="1"/>
  <c r="E58" i="1" s="1"/>
  <c r="E62" i="1" s="1"/>
  <c r="E5" i="1"/>
  <c r="E6" i="1"/>
  <c r="E4" i="1"/>
  <c r="E8" i="1" l="1"/>
  <c r="E14" i="1" s="1"/>
  <c r="E18" i="1" s="1"/>
</calcChain>
</file>

<file path=xl/sharedStrings.xml><?xml version="1.0" encoding="utf-8"?>
<sst xmlns="http://schemas.openxmlformats.org/spreadsheetml/2006/main" count="42" uniqueCount="41">
  <si>
    <t>Fringe Rate</t>
  </si>
  <si>
    <t>Overhead Rate</t>
  </si>
  <si>
    <t>G&amp;A Rate</t>
  </si>
  <si>
    <t>Rate</t>
  </si>
  <si>
    <t>LOE</t>
  </si>
  <si>
    <t>Total Charge</t>
  </si>
  <si>
    <t>Total ODC</t>
  </si>
  <si>
    <t>Subaward Check</t>
  </si>
  <si>
    <t>Geordi La Forge</t>
  </si>
  <si>
    <t>Wesley Crusher</t>
  </si>
  <si>
    <t>Cpt. Jean-Luc Picard</t>
  </si>
  <si>
    <t>Total Senior Personnel</t>
  </si>
  <si>
    <t>Engineering staff x2</t>
  </si>
  <si>
    <t>Consultant Services</t>
  </si>
  <si>
    <t>Subawards</t>
  </si>
  <si>
    <t>No equipment incurred</t>
  </si>
  <si>
    <t>Total Salaries, Wages, and Fringe Benefits</t>
  </si>
  <si>
    <t>A. Senior Personnel</t>
  </si>
  <si>
    <t>B. Other Personnel</t>
  </si>
  <si>
    <t>C. Fringe Benefits</t>
  </si>
  <si>
    <t>D. Equipment</t>
  </si>
  <si>
    <t>E. Travel</t>
  </si>
  <si>
    <t>G. Other Direct Costs</t>
  </si>
  <si>
    <t>Materials and Supplies</t>
  </si>
  <si>
    <t>H. Total Direct Costs</t>
  </si>
  <si>
    <t>I. Indirect Costs</t>
  </si>
  <si>
    <t>J. Total Direct and Indirect Costs</t>
  </si>
  <si>
    <t>K. Small Business Fee</t>
  </si>
  <si>
    <t>L. Amount of this request</t>
  </si>
  <si>
    <t>Total Salaries and Wages</t>
  </si>
  <si>
    <t>Total Equipment</t>
  </si>
  <si>
    <t>Months</t>
  </si>
  <si>
    <t>Total Indirect</t>
  </si>
  <si>
    <t>Total Direct Costs</t>
  </si>
  <si>
    <t>Small Business Fee</t>
  </si>
  <si>
    <t>Total Direct and Indirect Costs</t>
  </si>
  <si>
    <t>Total Requested Funds</t>
  </si>
  <si>
    <t>NSF Grantee Meeting</t>
  </si>
  <si>
    <t>Vulcan Science Academy Trip</t>
  </si>
  <si>
    <t>DS9 Trip</t>
  </si>
  <si>
    <t>Total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</si>
</sst>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2" fontId="0" fillId="0" borderId="0" xfId="0" applyNumberFormat="1"/>
    <xf numFmtId="9" fontId="0" fillId="0" borderId="0" xfId="2" applyFont="1"/>
    <xf numFmtId="167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topLeftCell="A35" workbookViewId="0">
      <selection activeCell="H52" sqref="H52"/>
    </sheetView>
  </sheetViews>
  <sheetFormatPr defaultRowHeight="15" x14ac:dyDescent="0.25"/>
  <cols>
    <col min="1" max="1" width="38" customWidth="1"/>
    <col min="5" max="5" width="14.28515625" customWidth="1"/>
  </cols>
  <sheetData>
    <row r="2" spans="1:5" ht="18.75" x14ac:dyDescent="0.3">
      <c r="A2" s="3" t="s">
        <v>17</v>
      </c>
      <c r="D2" t="s">
        <v>31</v>
      </c>
      <c r="E2" t="s">
        <v>5</v>
      </c>
    </row>
    <row r="4" spans="1:5" x14ac:dyDescent="0.25">
      <c r="A4" t="s">
        <v>8</v>
      </c>
      <c r="B4" s="1">
        <v>56</v>
      </c>
      <c r="C4">
        <v>910</v>
      </c>
      <c r="D4" s="4">
        <f>C4/2080</f>
        <v>0.4375</v>
      </c>
      <c r="E4" s="2">
        <f>B4*C4</f>
        <v>50960</v>
      </c>
    </row>
    <row r="5" spans="1:5" x14ac:dyDescent="0.25">
      <c r="A5" t="s">
        <v>9</v>
      </c>
      <c r="B5" s="1">
        <v>28</v>
      </c>
      <c r="C5">
        <v>1092</v>
      </c>
      <c r="D5" s="4">
        <f>C5/2080</f>
        <v>0.52500000000000002</v>
      </c>
      <c r="E5" s="2">
        <f>B5*C5</f>
        <v>30576</v>
      </c>
    </row>
    <row r="6" spans="1:5" x14ac:dyDescent="0.25">
      <c r="A6" t="s">
        <v>10</v>
      </c>
      <c r="B6" s="1">
        <v>67</v>
      </c>
      <c r="C6">
        <v>260</v>
      </c>
      <c r="D6" s="4">
        <f>C6/2080</f>
        <v>0.125</v>
      </c>
      <c r="E6" s="2">
        <f>B6*C6</f>
        <v>17420</v>
      </c>
    </row>
    <row r="7" spans="1:5" x14ac:dyDescent="0.25">
      <c r="D7" s="4"/>
    </row>
    <row r="8" spans="1:5" x14ac:dyDescent="0.25">
      <c r="A8" t="s">
        <v>11</v>
      </c>
      <c r="D8" s="4"/>
      <c r="E8" s="1">
        <f>SUM(E4:E6)</f>
        <v>98956</v>
      </c>
    </row>
    <row r="9" spans="1:5" x14ac:dyDescent="0.25">
      <c r="D9" s="4"/>
      <c r="E9" s="1"/>
    </row>
    <row r="10" spans="1:5" ht="18.75" x14ac:dyDescent="0.3">
      <c r="A10" s="3" t="s">
        <v>18</v>
      </c>
      <c r="B10" t="s">
        <v>3</v>
      </c>
      <c r="C10" t="s">
        <v>4</v>
      </c>
      <c r="D10" s="4"/>
      <c r="E10" t="s">
        <v>5</v>
      </c>
    </row>
    <row r="11" spans="1:5" x14ac:dyDescent="0.25">
      <c r="D11" s="4"/>
    </row>
    <row r="12" spans="1:5" x14ac:dyDescent="0.25">
      <c r="A12" t="s">
        <v>12</v>
      </c>
      <c r="B12" s="1">
        <v>12</v>
      </c>
      <c r="C12">
        <v>1040</v>
      </c>
      <c r="D12" s="4">
        <f>C12/2080</f>
        <v>0.5</v>
      </c>
      <c r="E12" s="2">
        <f>(B12*C12)*2</f>
        <v>24960</v>
      </c>
    </row>
    <row r="14" spans="1:5" x14ac:dyDescent="0.25">
      <c r="A14" t="s">
        <v>29</v>
      </c>
      <c r="E14" s="1">
        <f>E8+E12</f>
        <v>123916</v>
      </c>
    </row>
    <row r="15" spans="1:5" x14ac:dyDescent="0.25">
      <c r="E15" s="1"/>
    </row>
    <row r="16" spans="1:5" ht="18.75" x14ac:dyDescent="0.3">
      <c r="A16" s="3" t="s">
        <v>19</v>
      </c>
      <c r="E16" s="1"/>
    </row>
    <row r="17" spans="1:5" x14ac:dyDescent="0.25">
      <c r="E17" s="1"/>
    </row>
    <row r="18" spans="1:5" x14ac:dyDescent="0.25">
      <c r="A18" t="s">
        <v>16</v>
      </c>
      <c r="E18" s="1">
        <f>E14</f>
        <v>123916</v>
      </c>
    </row>
    <row r="19" spans="1:5" x14ac:dyDescent="0.25">
      <c r="E19" s="1"/>
    </row>
    <row r="20" spans="1:5" ht="18.75" x14ac:dyDescent="0.3">
      <c r="A20" s="3" t="s">
        <v>20</v>
      </c>
    </row>
    <row r="22" spans="1:5" x14ac:dyDescent="0.25">
      <c r="A22" t="s">
        <v>15</v>
      </c>
      <c r="B22" s="1"/>
      <c r="E22" s="2">
        <f>B22*C22</f>
        <v>0</v>
      </c>
    </row>
    <row r="24" spans="1:5" x14ac:dyDescent="0.25">
      <c r="A24" t="s">
        <v>30</v>
      </c>
      <c r="E24" s="1">
        <f>SUM(E22:E23)</f>
        <v>0</v>
      </c>
    </row>
    <row r="25" spans="1:5" x14ac:dyDescent="0.25">
      <c r="E25" s="1"/>
    </row>
    <row r="26" spans="1:5" x14ac:dyDescent="0.25">
      <c r="E26" s="1"/>
    </row>
    <row r="27" spans="1:5" ht="18.75" x14ac:dyDescent="0.3">
      <c r="A27" s="3" t="s">
        <v>21</v>
      </c>
    </row>
    <row r="29" spans="1:5" x14ac:dyDescent="0.25">
      <c r="A29" t="s">
        <v>37</v>
      </c>
      <c r="B29" s="1"/>
      <c r="E29" s="2">
        <v>3844</v>
      </c>
    </row>
    <row r="30" spans="1:5" x14ac:dyDescent="0.25">
      <c r="A30" t="s">
        <v>38</v>
      </c>
      <c r="B30" s="1"/>
      <c r="E30" s="2">
        <v>3029.5</v>
      </c>
    </row>
    <row r="31" spans="1:5" x14ac:dyDescent="0.25">
      <c r="A31" t="s">
        <v>39</v>
      </c>
      <c r="B31" s="1"/>
      <c r="E31" s="2">
        <v>2968.5</v>
      </c>
    </row>
    <row r="33" spans="1:5" x14ac:dyDescent="0.25">
      <c r="A33" t="s">
        <v>40</v>
      </c>
      <c r="E33" s="1">
        <f>SUM(E29:E31)</f>
        <v>9842</v>
      </c>
    </row>
    <row r="34" spans="1:5" x14ac:dyDescent="0.25">
      <c r="E34" s="1"/>
    </row>
    <row r="35" spans="1:5" ht="18.75" x14ac:dyDescent="0.3">
      <c r="A35" s="3" t="s">
        <v>22</v>
      </c>
    </row>
    <row r="37" spans="1:5" x14ac:dyDescent="0.25">
      <c r="A37" t="s">
        <v>23</v>
      </c>
      <c r="E37" s="1">
        <v>5276.99</v>
      </c>
    </row>
    <row r="38" spans="1:5" x14ac:dyDescent="0.25">
      <c r="A38" t="s">
        <v>13</v>
      </c>
      <c r="E38" s="1">
        <v>26000</v>
      </c>
    </row>
    <row r="39" spans="1:5" x14ac:dyDescent="0.25">
      <c r="A39" t="s">
        <v>14</v>
      </c>
      <c r="E39" s="1">
        <v>35000</v>
      </c>
    </row>
    <row r="41" spans="1:5" x14ac:dyDescent="0.25">
      <c r="A41" t="s">
        <v>6</v>
      </c>
      <c r="E41" s="1">
        <f>SUM(E37:E39)</f>
        <v>66276.989999999991</v>
      </c>
    </row>
    <row r="42" spans="1:5" x14ac:dyDescent="0.25">
      <c r="E42" s="1"/>
    </row>
    <row r="43" spans="1:5" ht="18.75" x14ac:dyDescent="0.3">
      <c r="A43" s="3" t="s">
        <v>24</v>
      </c>
    </row>
    <row r="44" spans="1:5" x14ac:dyDescent="0.25">
      <c r="A44" t="s">
        <v>33</v>
      </c>
      <c r="E44" s="2">
        <f>E41+E33+E24+E18</f>
        <v>200034.99</v>
      </c>
    </row>
    <row r="46" spans="1:5" ht="18.75" x14ac:dyDescent="0.3">
      <c r="A46" s="3" t="s">
        <v>25</v>
      </c>
    </row>
    <row r="48" spans="1:5" x14ac:dyDescent="0.25">
      <c r="A48" t="s">
        <v>0</v>
      </c>
      <c r="D48" s="5"/>
      <c r="E48" s="2">
        <f>D48*E14</f>
        <v>0</v>
      </c>
    </row>
    <row r="49" spans="1:8" x14ac:dyDescent="0.25">
      <c r="A49" t="s">
        <v>2</v>
      </c>
      <c r="D49" s="5">
        <v>7.0000000000000007E-2</v>
      </c>
      <c r="E49" s="2">
        <f>D49*(E37+E33)</f>
        <v>1058.3293000000001</v>
      </c>
    </row>
    <row r="50" spans="1:8" x14ac:dyDescent="0.25">
      <c r="A50" t="s">
        <v>1</v>
      </c>
      <c r="D50" s="5">
        <v>0.35</v>
      </c>
      <c r="E50" s="2">
        <f>D50*(E37+E33+E39)</f>
        <v>17541.646499999999</v>
      </c>
    </row>
    <row r="51" spans="1:8" x14ac:dyDescent="0.25">
      <c r="A51" t="s">
        <v>32</v>
      </c>
      <c r="E51" s="1">
        <f>E49+E50</f>
        <v>18599.9758</v>
      </c>
    </row>
    <row r="53" spans="1:8" ht="18.75" x14ac:dyDescent="0.3">
      <c r="A53" s="3" t="s">
        <v>26</v>
      </c>
    </row>
    <row r="55" spans="1:8" x14ac:dyDescent="0.25">
      <c r="A55" t="s">
        <v>35</v>
      </c>
      <c r="E55" s="1">
        <f>E51+E44</f>
        <v>218634.96580000001</v>
      </c>
      <c r="H55" s="5"/>
    </row>
    <row r="57" spans="1:8" ht="18.75" x14ac:dyDescent="0.3">
      <c r="A57" s="3" t="s">
        <v>27</v>
      </c>
    </row>
    <row r="58" spans="1:8" x14ac:dyDescent="0.25">
      <c r="A58" t="s">
        <v>34</v>
      </c>
      <c r="D58" s="6">
        <v>2.8000000000000001E-2</v>
      </c>
      <c r="E58" s="1">
        <f>D58*E55</f>
        <v>6121.7790424000004</v>
      </c>
    </row>
    <row r="60" spans="1:8" ht="18.75" x14ac:dyDescent="0.3">
      <c r="A60" s="3" t="s">
        <v>28</v>
      </c>
    </row>
    <row r="62" spans="1:8" x14ac:dyDescent="0.25">
      <c r="A62" t="s">
        <v>36</v>
      </c>
      <c r="E62" s="1">
        <f>E58+E55</f>
        <v>224756.74484240002</v>
      </c>
    </row>
    <row r="64" spans="1:8" x14ac:dyDescent="0.25">
      <c r="A64" t="s">
        <v>7</v>
      </c>
      <c r="E64" t="str">
        <f>IF(SUM(E38+E39)&lt;=((E55)*0.33),"Good","Bad")</f>
        <v>Good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College of Business, New Mexico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Mackey</dc:creator>
  <cp:lastModifiedBy>Del Mackey</cp:lastModifiedBy>
  <dcterms:created xsi:type="dcterms:W3CDTF">2019-01-15T17:16:14Z</dcterms:created>
  <dcterms:modified xsi:type="dcterms:W3CDTF">2019-06-13T16:17:58Z</dcterms:modified>
</cp:coreProperties>
</file>